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imonHoll\Documents\Tools\reportoverviewgenerator\"/>
    </mc:Choice>
  </mc:AlternateContent>
  <xr:revisionPtr revIDLastSave="0" documentId="8_{4E4B38C9-534E-4F26-9F8C-41B77034CD5F}" xr6:coauthVersionLast="47" xr6:coauthVersionMax="47" xr10:uidLastSave="{00000000-0000-0000-0000-000000000000}"/>
  <bookViews>
    <workbookView xWindow="20910" yWindow="1335" windowWidth="25770" windowHeight="18525" tabRatio="575" xr2:uid="{00000000-000D-0000-FFFF-FFFF00000000}"/>
  </bookViews>
  <sheets>
    <sheet name="Grafiken" sheetId="1" r:id="rId1"/>
    <sheet name="Findings-Übersicht" sheetId="2" r:id="rId2"/>
    <sheet name="Assets" sheetId="3" r:id="rId3"/>
    <sheet name="Dropdowns" sheetId="4" r:id="rId4"/>
    <sheet name="Impressum" sheetId="5" r:id="rId5"/>
  </sheets>
  <definedNames>
    <definedName name="_xlnm._FilterDatabase" localSheetId="2" hidden="1">Assets!$A$1:$AC$1</definedName>
    <definedName name="_xlnm._FilterDatabase" localSheetId="1" hidden="1">'Findings-Übersicht'!$A$2:$Q$2</definedName>
    <definedName name="_Hlk147397582" localSheetId="1">'Findings-Übersicht'!$B$8</definedName>
    <definedName name="_Hlk147409654" localSheetId="1">'Findings-Übersicht'!$B$9</definedName>
    <definedName name="_Hlk147409684" localSheetId="1">'Findings-Übersicht'!$B$4</definedName>
    <definedName name="_Hlk147409698" localSheetId="1">'Findings-Übersicht'!$B$7</definedName>
    <definedName name="_Hlk147409741" localSheetId="1">'Findings-Übersicht'!$B$10</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3" l="1"/>
  <c r="D8" i="3"/>
  <c r="D7" i="3"/>
  <c r="D6" i="3"/>
  <c r="D5" i="3"/>
  <c r="D4" i="3"/>
  <c r="D3" i="3"/>
  <c r="K2" i="3"/>
  <c r="M10" i="1" s="1"/>
  <c r="J2" i="3"/>
  <c r="M9" i="1" s="1"/>
  <c r="I2" i="3"/>
  <c r="M8" i="1" s="1"/>
  <c r="H2" i="3"/>
  <c r="M7" i="1" s="1"/>
  <c r="G2" i="3"/>
  <c r="M6" i="1" s="1"/>
  <c r="F2" i="3"/>
  <c r="M5" i="1" s="1"/>
  <c r="E2" i="3"/>
  <c r="M4" i="1" s="1"/>
  <c r="C9" i="2"/>
  <c r="C8" i="2"/>
  <c r="C7" i="2"/>
  <c r="N8" i="1" s="1"/>
  <c r="C6" i="2"/>
  <c r="C5" i="2"/>
  <c r="C4" i="2"/>
  <c r="N5" i="1" s="1"/>
  <c r="C3" i="2"/>
  <c r="N10" i="1"/>
  <c r="L10" i="1"/>
  <c r="K10" i="1"/>
  <c r="N9" i="1"/>
  <c r="L9" i="1"/>
  <c r="K9" i="1"/>
  <c r="L8" i="1"/>
  <c r="K8" i="1"/>
  <c r="N7" i="1"/>
  <c r="L7" i="1"/>
  <c r="K7" i="1"/>
  <c r="N6" i="1"/>
  <c r="L6" i="1"/>
  <c r="K6" i="1"/>
  <c r="L5" i="1"/>
  <c r="K5" i="1"/>
  <c r="N4" i="1"/>
  <c r="L4" i="1"/>
  <c r="K4" i="1"/>
</calcChain>
</file>

<file path=xl/sharedStrings.xml><?xml version="1.0" encoding="utf-8"?>
<sst xmlns="http://schemas.openxmlformats.org/spreadsheetml/2006/main" count="151" uniqueCount="100">
  <si>
    <t>Overview Findings</t>
  </si>
  <si>
    <t>ID</t>
  </si>
  <si>
    <t>Finding</t>
  </si>
  <si>
    <t>Number of affected assets</t>
  </si>
  <si>
    <t>CVSS-Score</t>
  </si>
  <si>
    <t>Hint:</t>
  </si>
  <si>
    <t>When findings are broken down by asset, some assets are listed as groups—for example, “Web Services”—because listing every single service would not be practical for the sake of clarity. If an asset is listed individually, all applicable findings—including those from groups—are assigned to that asset.</t>
  </si>
  <si>
    <t>MindBytes</t>
  </si>
  <si>
    <t>Sample Company GmbH</t>
  </si>
  <si>
    <t>CVSS v3.1</t>
  </si>
  <si>
    <t xml:space="preserve"> Damage</t>
  </si>
  <si>
    <t>Likelihood</t>
  </si>
  <si>
    <t>Summary</t>
  </si>
  <si>
    <t>Action</t>
  </si>
  <si>
    <t>Priority</t>
  </si>
  <si>
    <t>Remediation time</t>
  </si>
  <si>
    <t>Cost</t>
  </si>
  <si>
    <t>Remediation Time</t>
  </si>
  <si>
    <t>Fix until</t>
  </si>
  <si>
    <t>Status</t>
  </si>
  <si>
    <t>Person in charge</t>
  </si>
  <si>
    <t>Remarks</t>
  </si>
  <si>
    <t>FIN-01</t>
  </si>
  <si>
    <t>Use of easily guessable passwords</t>
  </si>
  <si>
    <t>A large number of user accounts had easily guessable passwords. This puts the associated user account and, depending on the user's authorizations, the entire environment at risk.</t>
  </si>
  <si>
    <t>Adapt configuration</t>
  </si>
  <si>
    <t>Urgent</t>
  </si>
  <si>
    <t>Days</t>
  </si>
  <si>
    <t>No</t>
  </si>
  <si>
    <t>FIN-02</t>
  </si>
  <si>
    <t>Privilege escalation through vulnerable certificate template</t>
  </si>
  <si>
    <t>All domain users are able to have certificates issued for any other user and use them themselves for authentication. In this way, the privileges of a domain admin could be obtained.</t>
  </si>
  <si>
    <t>Quick wins</t>
  </si>
  <si>
    <t>Hours</t>
  </si>
  <si>
    <t>FIN-03</t>
  </si>
  <si>
    <t>No dedicated environment for administrative activities</t>
  </si>
  <si>
    <t>Administrative activities are carried out in the operational environment, i.e. from a regular workstation and without a dedicated admin account. If there is no separation between the operational environment and an administrative environment, attackers are more easily able to spread within the internal network.</t>
  </si>
  <si>
    <t>Introduce new concepts</t>
  </si>
  <si>
    <t>Medium-term</t>
  </si>
  <si>
    <t>Weeks</t>
  </si>
  <si>
    <t>Probably</t>
  </si>
  <si>
    <t>FIN-04</t>
  </si>
  <si>
    <t>LDAP communication can be manipulated</t>
  </si>
  <si>
    <t>LDAP signing is not being  enforced in the environment. This facilitates man-in-the-middle attacks where the content of LDAP requests is manipulated. Using the so-called KrbRelayUp attack, we were able to gain local administrator privileges on the provided laptop.</t>
  </si>
  <si>
    <t>FIN-05</t>
  </si>
  <si>
    <t>Internal infrastructure accessible from guest WiFi</t>
  </si>
  <si>
    <t>Parts of the internal infrastructure that should not be accessible were accessible over the guest WiFi. This opens up a way into the internal infrastructure for attackers.</t>
  </si>
  <si>
    <t>FIN-06</t>
  </si>
  <si>
    <t>Inconsistent use of LAPS</t>
  </si>
  <si>
    <t>On 3 systems, the passwords of local administrators are not managed using LAPS (Local Administrator Password Solution", although LAPS was used elsewhere in the domain. This can lead to local administrator accounts having the same password on different systems, which facilitates spreading in the domain.</t>
  </si>
  <si>
    <t>FIN-07</t>
  </si>
  <si>
    <t>No detection of security-relevant events</t>
  </si>
  <si>
    <t>According to the contact person, security-relevant events were not detected during the pentest. This means that an active attacker in the network cannot be detected. Appropriate countermeasures are therefore probably not taken or are taken too late, which can result in major damage to the entire company.</t>
  </si>
  <si>
    <t>Asset-Type</t>
  </si>
  <si>
    <t>Asset</t>
  </si>
  <si>
    <t>Description</t>
  </si>
  <si>
    <t>Quantity</t>
  </si>
  <si>
    <t>Findings \ Assets</t>
  </si>
  <si>
    <t>5 user and service accounts of the example.local domain</t>
  </si>
  <si>
    <t>x</t>
  </si>
  <si>
    <t>Certificate template “AllUsers” of the CA “example.local\CA”</t>
  </si>
  <si>
    <t>Concept for managing the example.local domain</t>
  </si>
  <si>
    <t>Domain example.local</t>
  </si>
  <si>
    <t>WiFi with SSID "ExampleGuests"</t>
  </si>
  <si>
    <t>3 computers in the example.local domain</t>
  </si>
  <si>
    <t>Internal infrastructure</t>
  </si>
  <si>
    <t>Category</t>
  </si>
  <si>
    <t>Damage/Probability</t>
  </si>
  <si>
    <t>Administration &amp; Concepts</t>
  </si>
  <si>
    <t>Open</t>
  </si>
  <si>
    <t>System</t>
  </si>
  <si>
    <t>Network &amp; Protocols</t>
  </si>
  <si>
    <t>In progress</t>
  </si>
  <si>
    <t>Probably not</t>
  </si>
  <si>
    <t>User</t>
  </si>
  <si>
    <t>Authentication</t>
  </si>
  <si>
    <t>Fixed</t>
  </si>
  <si>
    <t>Long-term</t>
  </si>
  <si>
    <t>Maybe</t>
  </si>
  <si>
    <t>Domain</t>
  </si>
  <si>
    <t>Misconfigurations</t>
  </si>
  <si>
    <t>Accepted risk</t>
  </si>
  <si>
    <t>Yes</t>
  </si>
  <si>
    <t>Network</t>
  </si>
  <si>
    <t>Information disclosure</t>
  </si>
  <si>
    <t>Website</t>
  </si>
  <si>
    <t>Building safety</t>
  </si>
  <si>
    <t>Awareness</t>
  </si>
  <si>
    <t>Attack detection and response</t>
  </si>
  <si>
    <t>Legal notice</t>
  </si>
  <si>
    <t>MindBytes GmbH</t>
  </si>
  <si>
    <t>Welfenstr. 88i</t>
  </si>
  <si>
    <t>70599 Stuttgart</t>
  </si>
  <si>
    <t>+49 711 20709567</t>
  </si>
  <si>
    <t xml:space="preserve">hallo@mindbytes.de </t>
  </si>
  <si>
    <t>https://mindbytes.de</t>
  </si>
  <si>
    <t>Local Court Stuttgart, HRB 790784</t>
  </si>
  <si>
    <t>Represented by Christian Stehle, Nina Wagner, Simon Holl</t>
  </si>
  <si>
    <t>Wifi</t>
  </si>
  <si>
    <t>Certificate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</si>
</sst>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font>
    <font>
      <sz val="11"/>
      <color theme="1"/>
      <name val="Calibri"/>
      <family val="2"/>
      <scheme val="minor"/>
    </font>
    <font>
      <sz val="11"/>
      <color theme="1"/>
      <name val="Calibri"/>
      <family val="2"/>
      <scheme val="minor"/>
    </font>
    <font>
      <sz val="11"/>
      <color theme="0"/>
      <name val="Calibri"/>
      <family val="2"/>
      <scheme val="minor"/>
    </font>
    <font>
      <b/>
      <sz val="11"/>
      <color theme="1"/>
      <name val="Calibri"/>
      <family val="2"/>
      <scheme val="minor"/>
    </font>
    <font>
      <sz val="11"/>
      <color rgb="FF282832"/>
      <name val="Calibri"/>
      <family val="2"/>
      <scheme val="minor"/>
    </font>
    <font>
      <sz val="11"/>
      <color theme="1"/>
      <name val="Tahoma"/>
      <family val="2"/>
    </font>
    <font>
      <sz val="11"/>
      <color rgb="FF282832"/>
      <name val="Calibri"/>
      <family val="2"/>
    </font>
    <font>
      <sz val="11"/>
      <color theme="0"/>
      <name val="Calibri"/>
      <family val="2"/>
    </font>
    <font>
      <b/>
      <sz val="11"/>
      <color rgb="FFCC581D"/>
      <name val="Calibri"/>
      <family val="2"/>
    </font>
    <font>
      <u/>
      <sz val="11"/>
      <color theme="4"/>
      <name val="Calibri"/>
      <family val="2"/>
    </font>
    <font>
      <b/>
      <sz val="11"/>
      <color rgb="FFCC581D"/>
      <name val="Calibri"/>
    </font>
  </fonts>
  <fills count="6">
    <fill>
      <patternFill patternType="none"/>
    </fill>
    <fill>
      <patternFill patternType="gray125"/>
    </fill>
    <fill>
      <patternFill patternType="solid">
        <fgColor rgb="FFF2F2F2"/>
      </patternFill>
    </fill>
    <fill>
      <patternFill patternType="solid">
        <fgColor theme="4"/>
      </patternFill>
    </fill>
    <fill>
      <patternFill patternType="solid">
        <fgColor theme="4" tint="0.39997558519241921"/>
        <bgColor indexed="65"/>
      </patternFill>
    </fill>
    <fill>
      <patternFill patternType="solid">
        <fgColor theme="5" tint="0.59999389629810485"/>
        <bgColor indexed="65"/>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7F7F7F"/>
      </bottom>
      <diagonal/>
    </border>
    <border>
      <left style="thin">
        <color indexed="64"/>
      </left>
      <right style="thin">
        <color indexed="64"/>
      </right>
      <top style="thin">
        <color rgb="FF7F7F7F"/>
      </top>
      <bottom style="thin">
        <color rgb="FF7F7F7F"/>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7F7F7F"/>
      </top>
      <bottom style="thin">
        <color rgb="FF000000"/>
      </bottom>
      <diagonal/>
    </border>
  </borders>
  <cellStyleXfs count="6">
    <xf numFmtId="0" fontId="0" fillId="0" borderId="0"/>
    <xf numFmtId="0" fontId="9" fillId="2" borderId="1"/>
    <xf numFmtId="0" fontId="8" fillId="3" borderId="0"/>
    <xf numFmtId="0" fontId="7" fillId="4" borderId="0"/>
    <xf numFmtId="0" fontId="7" fillId="5" borderId="0"/>
    <xf numFmtId="0" fontId="10" fillId="0" borderId="0"/>
  </cellStyleXfs>
  <cellXfs count="45">
    <xf numFmtId="0" fontId="0" fillId="0" borderId="0" xfId="0"/>
    <xf numFmtId="0" fontId="2" fillId="0" borderId="0" xfId="0" applyFont="1"/>
    <xf numFmtId="0" fontId="3" fillId="3" borderId="0" xfId="2" applyFont="1"/>
    <xf numFmtId="0" fontId="4" fillId="0" borderId="0" xfId="0" applyFont="1"/>
    <xf numFmtId="0" fontId="5" fillId="5" borderId="2" xfId="4" applyFont="1" applyBorder="1"/>
    <xf numFmtId="0" fontId="5" fillId="5" borderId="3" xfId="4" applyFont="1" applyBorder="1"/>
    <xf numFmtId="0" fontId="5" fillId="4" borderId="4" xfId="3" applyFont="1" applyBorder="1" applyAlignment="1">
      <alignment horizontal="left" wrapText="1"/>
    </xf>
    <xf numFmtId="0" fontId="7" fillId="4" borderId="4" xfId="3" applyBorder="1" applyAlignment="1">
      <alignment horizontal="left" wrapText="1"/>
    </xf>
    <xf numFmtId="0" fontId="6" fillId="0" borderId="0" xfId="0" applyFont="1"/>
    <xf numFmtId="0" fontId="8" fillId="3" borderId="6" xfId="2" applyBorder="1"/>
    <xf numFmtId="0" fontId="8" fillId="3" borderId="4" xfId="2" applyBorder="1"/>
    <xf numFmtId="0" fontId="8" fillId="3" borderId="5" xfId="2" applyBorder="1"/>
    <xf numFmtId="0" fontId="8" fillId="3" borderId="0" xfId="2"/>
    <xf numFmtId="0" fontId="3" fillId="3" borderId="0" xfId="2" applyFont="1" applyAlignment="1">
      <alignment horizontal="left"/>
    </xf>
    <xf numFmtId="0" fontId="6" fillId="4" borderId="4" xfId="3" applyFont="1" applyBorder="1" applyAlignment="1">
      <alignment horizontal="left" wrapText="1"/>
    </xf>
    <xf numFmtId="0" fontId="7" fillId="4" borderId="5" xfId="3" applyBorder="1" applyAlignment="1">
      <alignment horizontal="left" wrapText="1"/>
    </xf>
    <xf numFmtId="0" fontId="7" fillId="4" borderId="0" xfId="3"/>
    <xf numFmtId="0" fontId="7" fillId="4" borderId="0" xfId="3" applyAlignment="1">
      <alignment horizontal="right" vertical="center"/>
    </xf>
    <xf numFmtId="0" fontId="9" fillId="2" borderId="1" xfId="1" applyAlignment="1">
      <alignment horizontal="center" vertical="center"/>
    </xf>
    <xf numFmtId="0" fontId="0" fillId="0" borderId="0" xfId="0" applyAlignment="1">
      <alignment horizontal="center"/>
    </xf>
    <xf numFmtId="0" fontId="0" fillId="0" borderId="7" xfId="0" applyBorder="1"/>
    <xf numFmtId="0" fontId="0" fillId="0" borderId="2" xfId="0" applyBorder="1"/>
    <xf numFmtId="0" fontId="7" fillId="4" borderId="7" xfId="3" applyBorder="1"/>
    <xf numFmtId="0" fontId="7" fillId="4" borderId="7" xfId="3" applyBorder="1" applyAlignment="1">
      <alignment horizontal="center" wrapText="1"/>
    </xf>
    <xf numFmtId="0" fontId="9" fillId="2" borderId="8" xfId="1" applyBorder="1" applyAlignment="1">
      <alignment horizontal="center"/>
    </xf>
    <xf numFmtId="0" fontId="9" fillId="2" borderId="9" xfId="1" applyBorder="1" applyAlignment="1">
      <alignment horizontal="center"/>
    </xf>
    <xf numFmtId="0" fontId="0" fillId="0" borderId="0" xfId="0" applyAlignment="1">
      <alignment wrapText="1"/>
    </xf>
    <xf numFmtId="0" fontId="7" fillId="4" borderId="6" xfId="3" applyBorder="1" applyAlignment="1">
      <alignment horizontal="left" wrapText="1"/>
    </xf>
    <xf numFmtId="0" fontId="0" fillId="0" borderId="12" xfId="0" applyBorder="1"/>
    <xf numFmtId="0" fontId="1" fillId="0" borderId="0" xfId="0" applyFont="1"/>
    <xf numFmtId="0" fontId="10" fillId="5" borderId="2" xfId="5" applyFill="1" applyBorder="1"/>
    <xf numFmtId="0" fontId="0" fillId="0" borderId="15" xfId="0" applyBorder="1"/>
    <xf numFmtId="0" fontId="9" fillId="2" borderId="16" xfId="1" applyBorder="1" applyAlignment="1">
      <alignment horizontal="center"/>
    </xf>
    <xf numFmtId="0" fontId="0" fillId="0" borderId="0" xfId="0" applyAlignment="1">
      <alignment vertical="top" wrapText="1"/>
    </xf>
    <xf numFmtId="0" fontId="11" fillId="2" borderId="14" xfId="0" applyFont="1" applyFill="1" applyBorder="1" applyAlignment="1">
      <alignment horizontal="center" vertical="center"/>
    </xf>
    <xf numFmtId="0" fontId="0" fillId="0" borderId="0" xfId="0" applyAlignment="1">
      <alignment horizontal="center" vertical="top" wrapText="1"/>
    </xf>
    <xf numFmtId="0" fontId="8" fillId="3" borderId="11" xfId="2" applyBorder="1" applyAlignment="1">
      <alignment horizontal="left"/>
    </xf>
    <xf numFmtId="0" fontId="0" fillId="0" borderId="10" xfId="0" applyBorder="1"/>
    <xf numFmtId="0" fontId="0" fillId="0" borderId="11" xfId="0" applyBorder="1"/>
    <xf numFmtId="0" fontId="8" fillId="3" borderId="0" xfId="2" applyAlignment="1">
      <alignment horizontal="left"/>
    </xf>
    <xf numFmtId="0" fontId="3" fillId="3" borderId="0" xfId="2" applyFont="1" applyAlignment="1">
      <alignment horizontal="left"/>
    </xf>
    <xf numFmtId="0" fontId="0" fillId="0" borderId="0" xfId="0" applyBorder="1"/>
    <xf numFmtId="0" fontId="8" fillId="3" borderId="13" xfId="2" applyBorder="1"/>
    <xf numFmtId="0" fontId="0" fillId="0" borderId="13" xfId="0" applyBorder="1" applyAlignment="1">
      <alignment vertical="top" wrapText="1"/>
    </xf>
    <xf numFmtId="0" fontId="0" fillId="0" borderId="13" xfId="0" applyBorder="1"/>
  </cellXfs>
  <cellStyles count="6">
    <cellStyle name="40 % - Akzent2" xfId="4" builtinId="35"/>
    <cellStyle name="60 % - Akzent1" xfId="3" builtinId="32"/>
    <cellStyle name="Akzent1" xfId="2" builtinId="29"/>
    <cellStyle name="Berechnung" xfId="1" builtinId="22"/>
    <cellStyle name="Link" xfId="5" builtinId="8"/>
    <cellStyle name="Standard" xfId="0" builtinId="0"/>
  </cellStyles>
  <dxfs count="5">
    <dxf>
      <font>
        <color theme="0"/>
      </font>
      <fill>
        <patternFill>
          <bgColor rgb="FF91243E"/>
        </patternFill>
      </fill>
    </dxf>
    <dxf>
      <font>
        <color theme="0"/>
      </font>
      <fill>
        <patternFill>
          <bgColor rgb="FFDD4B50"/>
        </patternFill>
      </fill>
    </dxf>
    <dxf>
      <font>
        <color auto="1"/>
      </font>
      <fill>
        <patternFill>
          <bgColor rgb="FFF18C43"/>
        </patternFill>
      </fill>
    </dxf>
    <dxf>
      <font>
        <color auto="1"/>
      </font>
      <fill>
        <patternFill>
          <bgColor rgb="FFF8C851"/>
        </patternFill>
      </fill>
    </dxf>
    <dxf>
      <font>
        <color auto="1"/>
      </font>
      <fill>
        <patternFill>
          <bgColor rgb="FF6BC66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de-DE"/>
              <a:t>Evaluation for findings based on </a:t>
            </a:r>
          </a:p>
          <a:p>
            <a:pPr>
              <a:defRPr sz="1400" b="0" i="0" strike="noStrike" kern="1200" spc="0" baseline="0">
                <a:solidFill>
                  <a:schemeClr val="tx1">
                    <a:lumMod val="65000"/>
                    <a:lumOff val="35000"/>
                  </a:schemeClr>
                </a:solidFill>
                <a:latin typeface="+mn-lt"/>
                <a:ea typeface="+mn-ea"/>
                <a:cs typeface="+mn-cs"/>
              </a:defRPr>
            </a:pPr>
            <a:r>
              <a:rPr lang="de-DE"/>
              <a:t>damage &amp; probability</a:t>
            </a:r>
          </a:p>
        </c:rich>
      </c:tx>
      <c:overlay val="0"/>
      <c:spPr>
        <a:noFill/>
        <a:ln>
          <a:noFill/>
          <a:prstDash val="solid"/>
        </a:ln>
      </c:spPr>
    </c:title>
    <c:autoTitleDeleted val="0"/>
    <c:plotArea>
      <c:layout/>
      <c:barChart>
        <c:barDir val="col"/>
        <c:grouping val="stacked"/>
        <c:varyColors val="0"/>
        <c:ser>
          <c:idx val="0"/>
          <c:order val="0"/>
          <c:tx>
            <c:strRef>
              <c:f>'Findings-Übersicht'!$D$2</c:f>
              <c:strCache>
                <c:ptCount val="1"/>
                <c:pt idx="0">
                  <c:v> Damage</c:v>
                </c:pt>
              </c:strCache>
            </c:strRef>
          </c:tx>
          <c:spPr>
            <a:solidFill>
              <a:schemeClr val="accent1"/>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chemeClr val="bg1"/>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Grafiken!$K$4:$K$10</c:f>
              <c:strCache>
                <c:ptCount val="7"/>
                <c:pt idx="0">
                  <c:v>FIN-01</c:v>
                </c:pt>
                <c:pt idx="1">
                  <c:v>FIN-02</c:v>
                </c:pt>
                <c:pt idx="2">
                  <c:v>FIN-03</c:v>
                </c:pt>
                <c:pt idx="3">
                  <c:v>FIN-04</c:v>
                </c:pt>
                <c:pt idx="4">
                  <c:v>FIN-05</c:v>
                </c:pt>
                <c:pt idx="5">
                  <c:v>FIN-06</c:v>
                </c:pt>
                <c:pt idx="6">
                  <c:v>FIN-07</c:v>
                </c:pt>
              </c:strCache>
            </c:strRef>
          </c:cat>
          <c:val>
            <c:numRef>
              <c:f>'Findings-Übersicht'!$D$3:$D$9</c:f>
              <c:numCache>
                <c:formatCode>General</c:formatCode>
                <c:ptCount val="7"/>
                <c:pt idx="0">
                  <c:v>5</c:v>
                </c:pt>
                <c:pt idx="1">
                  <c:v>5</c:v>
                </c:pt>
                <c:pt idx="2">
                  <c:v>4</c:v>
                </c:pt>
                <c:pt idx="3">
                  <c:v>3</c:v>
                </c:pt>
                <c:pt idx="4">
                  <c:v>2</c:v>
                </c:pt>
                <c:pt idx="5">
                  <c:v>2</c:v>
                </c:pt>
                <c:pt idx="6">
                  <c:v>0</c:v>
                </c:pt>
              </c:numCache>
            </c:numRef>
          </c:val>
          <c:extLst>
            <c:ext xmlns:c16="http://schemas.microsoft.com/office/drawing/2014/chart" uri="{C3380CC4-5D6E-409C-BE32-E72D297353CC}">
              <c16:uniqueId val="{00000000-87CD-42B3-AC61-8D6868149BD3}"/>
            </c:ext>
          </c:extLst>
        </c:ser>
        <c:ser>
          <c:idx val="1"/>
          <c:order val="1"/>
          <c:tx>
            <c:strRef>
              <c:f>'Findings-Übersicht'!$E$2</c:f>
              <c:strCache>
                <c:ptCount val="1"/>
                <c:pt idx="0">
                  <c:v>Likelihood</c:v>
                </c:pt>
              </c:strCache>
            </c:strRef>
          </c:tx>
          <c:spPr>
            <a:solidFill>
              <a:schemeClr val="accent2"/>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Grafiken!$K$4:$K$10</c:f>
              <c:strCache>
                <c:ptCount val="7"/>
                <c:pt idx="0">
                  <c:v>FIN-01</c:v>
                </c:pt>
                <c:pt idx="1">
                  <c:v>FIN-02</c:v>
                </c:pt>
                <c:pt idx="2">
                  <c:v>FIN-03</c:v>
                </c:pt>
                <c:pt idx="3">
                  <c:v>FIN-04</c:v>
                </c:pt>
                <c:pt idx="4">
                  <c:v>FIN-05</c:v>
                </c:pt>
                <c:pt idx="5">
                  <c:v>FIN-06</c:v>
                </c:pt>
                <c:pt idx="6">
                  <c:v>FIN-07</c:v>
                </c:pt>
              </c:strCache>
            </c:strRef>
          </c:cat>
          <c:val>
            <c:numRef>
              <c:f>'Findings-Übersicht'!$E$3:$E$9</c:f>
              <c:numCache>
                <c:formatCode>General</c:formatCode>
                <c:ptCount val="7"/>
                <c:pt idx="0">
                  <c:v>5</c:v>
                </c:pt>
                <c:pt idx="1">
                  <c:v>4</c:v>
                </c:pt>
                <c:pt idx="2">
                  <c:v>2</c:v>
                </c:pt>
                <c:pt idx="3">
                  <c:v>4</c:v>
                </c:pt>
                <c:pt idx="4">
                  <c:v>4</c:v>
                </c:pt>
                <c:pt idx="5">
                  <c:v>4</c:v>
                </c:pt>
                <c:pt idx="6">
                  <c:v>0</c:v>
                </c:pt>
              </c:numCache>
            </c:numRef>
          </c:val>
          <c:extLst>
            <c:ext xmlns:c16="http://schemas.microsoft.com/office/drawing/2014/chart" uri="{C3380CC4-5D6E-409C-BE32-E72D297353CC}">
              <c16:uniqueId val="{00000001-87CD-42B3-AC61-8D6868149BD3}"/>
            </c:ext>
          </c:extLst>
        </c:ser>
        <c:dLbls>
          <c:dLblPos val="ctr"/>
          <c:showLegendKey val="0"/>
          <c:showVal val="1"/>
          <c:showCatName val="0"/>
          <c:showSerName val="0"/>
          <c:showPercent val="0"/>
          <c:showBubbleSize val="0"/>
        </c:dLbls>
        <c:gapWidth val="150"/>
        <c:overlap val="100"/>
        <c:axId val="1454978559"/>
        <c:axId val="1014298832"/>
      </c:barChart>
      <c:catAx>
        <c:axId val="14549785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014298832"/>
        <c:crosses val="autoZero"/>
        <c:auto val="1"/>
        <c:lblAlgn val="ctr"/>
        <c:lblOffset val="100"/>
        <c:noMultiLvlLbl val="0"/>
      </c:catAx>
      <c:valAx>
        <c:axId val="1014298832"/>
        <c:scaling>
          <c:orientation val="minMax"/>
          <c:max val="10"/>
        </c:scaling>
        <c:delete val="0"/>
        <c:axPos val="l"/>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454978559"/>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en-US"/>
              <a:t>Distribution of</a:t>
            </a:r>
            <a:r>
              <a:rPr lang="en-US" baseline="0"/>
              <a:t> assets to findings</a:t>
            </a:r>
            <a:endParaRPr lang="en-US"/>
          </a:p>
        </c:rich>
      </c:tx>
      <c:overlay val="0"/>
      <c:spPr>
        <a:noFill/>
        <a:ln>
          <a:noFill/>
          <a:prstDash val="solid"/>
        </a:ln>
      </c:spPr>
    </c:title>
    <c:autoTitleDeleted val="0"/>
    <c:plotArea>
      <c:layout/>
      <c:barChart>
        <c:barDir val="col"/>
        <c:grouping val="clustered"/>
        <c:varyColors val="0"/>
        <c:ser>
          <c:idx val="0"/>
          <c:order val="0"/>
          <c:tx>
            <c:strRef>
              <c:f>Grafiken!$M$3</c:f>
              <c:strCache>
                <c:ptCount val="1"/>
                <c:pt idx="0">
                  <c:v>Number of affected assets</c:v>
                </c:pt>
              </c:strCache>
            </c:strRef>
          </c:tx>
          <c:spPr>
            <a:solidFill>
              <a:schemeClr val="accent1"/>
            </a:solidFill>
            <a:ln>
              <a:noFill/>
              <a:prstDash val="solid"/>
            </a:ln>
          </c:spPr>
          <c:invertIfNegative val="0"/>
          <c:cat>
            <c:strRef>
              <c:f>Grafiken!$K$4:$K$10</c:f>
              <c:strCache>
                <c:ptCount val="7"/>
                <c:pt idx="0">
                  <c:v>FIN-01</c:v>
                </c:pt>
                <c:pt idx="1">
                  <c:v>FIN-02</c:v>
                </c:pt>
                <c:pt idx="2">
                  <c:v>FIN-03</c:v>
                </c:pt>
                <c:pt idx="3">
                  <c:v>FIN-04</c:v>
                </c:pt>
                <c:pt idx="4">
                  <c:v>FIN-05</c:v>
                </c:pt>
                <c:pt idx="5">
                  <c:v>FIN-06</c:v>
                </c:pt>
                <c:pt idx="6">
                  <c:v>FIN-07</c:v>
                </c:pt>
              </c:strCache>
            </c:strRef>
          </c:cat>
          <c:val>
            <c:numRef>
              <c:f>Grafiken!$M$4:$M$10</c:f>
              <c:numCache>
                <c:formatCode>General</c:formatCode>
                <c:ptCount val="7"/>
                <c:pt idx="0">
                  <c:v>1</c:v>
                </c:pt>
                <c:pt idx="1">
                  <c:v>1</c:v>
                </c:pt>
                <c:pt idx="2">
                  <c:v>1</c:v>
                </c:pt>
                <c:pt idx="3">
                  <c:v>1</c:v>
                </c:pt>
                <c:pt idx="4">
                  <c:v>1</c:v>
                </c:pt>
                <c:pt idx="5">
                  <c:v>1</c:v>
                </c:pt>
                <c:pt idx="6">
                  <c:v>1</c:v>
                </c:pt>
              </c:numCache>
            </c:numRef>
          </c:val>
          <c:extLst>
            <c:ext xmlns:c16="http://schemas.microsoft.com/office/drawing/2014/chart" uri="{C3380CC4-5D6E-409C-BE32-E72D297353CC}">
              <c16:uniqueId val="{00000000-4453-4C3B-85F5-EEF2D4125205}"/>
            </c:ext>
          </c:extLst>
        </c:ser>
        <c:dLbls>
          <c:showLegendKey val="0"/>
          <c:showVal val="0"/>
          <c:showCatName val="0"/>
          <c:showSerName val="0"/>
          <c:showPercent val="0"/>
          <c:showBubbleSize val="0"/>
        </c:dLbls>
        <c:gapWidth val="219"/>
        <c:overlap val="-27"/>
        <c:axId val="892327839"/>
        <c:axId val="1100664368"/>
      </c:barChart>
      <c:catAx>
        <c:axId val="892327839"/>
        <c:scaling>
          <c:orientation val="minMax"/>
        </c:scaling>
        <c:delete val="0"/>
        <c:axPos val="b"/>
        <c:title>
          <c:tx>
            <c:rich>
              <a:bodyPr rot="0" spcFirstLastPara="1" vertOverflow="ellipsis" vert="horz" wrap="square" anchor="ctr" anchorCtr="1"/>
              <a:lstStyle/>
              <a:p>
                <a:pPr>
                  <a:defRPr sz="1000" b="0" i="0" strike="noStrike" kern="1200" baseline="0">
                    <a:solidFill>
                      <a:schemeClr val="tx1">
                        <a:lumMod val="65000"/>
                        <a:lumOff val="35000"/>
                      </a:schemeClr>
                    </a:solidFill>
                    <a:latin typeface="+mn-lt"/>
                    <a:ea typeface="+mn-ea"/>
                    <a:cs typeface="+mn-cs"/>
                  </a:defRPr>
                </a:pPr>
                <a:r>
                  <a:rPr lang="de-DE"/>
                  <a:t>Findings</a:t>
                </a:r>
              </a:p>
            </c:rich>
          </c:tx>
          <c:overlay val="0"/>
          <c:spPr>
            <a:noFill/>
            <a:ln>
              <a:noFill/>
              <a:prstDash val="solid"/>
            </a:ln>
          </c:spPr>
        </c:title>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100664368"/>
        <c:crosses val="autoZero"/>
        <c:auto val="1"/>
        <c:lblAlgn val="ctr"/>
        <c:lblOffset val="100"/>
        <c:noMultiLvlLbl val="0"/>
      </c:catAx>
      <c:valAx>
        <c:axId val="1100664368"/>
        <c:scaling>
          <c:orientation val="minMax"/>
        </c:scaling>
        <c:delete val="0"/>
        <c:axPos val="l"/>
        <c:majorGridlines>
          <c:spPr>
            <a:ln w="9525" cap="flat" cmpd="sng" algn="ctr">
              <a:solidFill>
                <a:schemeClr val="tx1">
                  <a:lumMod val="15000"/>
                  <a:lumOff val="85000"/>
                </a:schemeClr>
              </a:solidFill>
              <a:prstDash val="solid"/>
              <a:round/>
            </a:ln>
          </c:spPr>
        </c:majorGridlines>
        <c:title>
          <c:tx>
            <c:rich>
              <a:bodyPr rot="-5400000" spcFirstLastPara="1" vertOverflow="ellipsis" vert="horz" wrap="square" anchor="ctr" anchorCtr="1"/>
              <a:lstStyle/>
              <a:p>
                <a:pPr>
                  <a:defRPr sz="1000" b="0" i="0" strike="noStrike" kern="1200" baseline="0">
                    <a:solidFill>
                      <a:schemeClr val="tx1">
                        <a:lumMod val="65000"/>
                        <a:lumOff val="35000"/>
                      </a:schemeClr>
                    </a:solidFill>
                    <a:latin typeface="+mn-lt"/>
                    <a:ea typeface="+mn-ea"/>
                    <a:cs typeface="+mn-cs"/>
                  </a:defRPr>
                </a:pPr>
                <a:r>
                  <a:rPr lang="de-DE"/>
                  <a:t>Number of</a:t>
                </a:r>
                <a:r>
                  <a:rPr lang="de-DE" baseline="0"/>
                  <a:t> affected assets</a:t>
                </a:r>
                <a:endParaRPr lang="de-DE"/>
              </a:p>
            </c:rich>
          </c:tx>
          <c:overlay val="0"/>
          <c:spPr>
            <a:noFill/>
            <a:ln>
              <a:noFill/>
              <a:prstDash val="solid"/>
            </a:ln>
          </c:spPr>
        </c:title>
        <c:numFmt formatCode="General"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892327839"/>
        <c:crosses val="autoZero"/>
        <c:crossBetween val="between"/>
      </c:valAx>
    </c:plotArea>
    <c:plotVisOnly val="1"/>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de-DE"/>
              <a:t>Distribution of findings</a:t>
            </a:r>
            <a:r>
              <a:rPr lang="de-DE" baseline="0"/>
              <a:t> to assets</a:t>
            </a:r>
            <a:endParaRPr lang="de-DE"/>
          </a:p>
        </c:rich>
      </c:tx>
      <c:overlay val="0"/>
      <c:spPr>
        <a:noFill/>
        <a:ln>
          <a:noFill/>
          <a:prstDash val="solid"/>
        </a:ln>
      </c:spPr>
    </c:title>
    <c:autoTitleDeleted val="0"/>
    <c:plotArea>
      <c:layout/>
      <c:barChart>
        <c:barDir val="bar"/>
        <c:grouping val="clustered"/>
        <c:varyColors val="0"/>
        <c:ser>
          <c:idx val="0"/>
          <c:order val="0"/>
          <c:spPr>
            <a:solidFill>
              <a:schemeClr val="accent1"/>
            </a:solidFill>
            <a:ln>
              <a:noFill/>
              <a:prstDash val="solid"/>
            </a:ln>
          </c:spPr>
          <c:invertIfNegative val="0"/>
          <c:cat>
            <c:strRef>
              <c:f>Assets!$B$3:$B$9</c:f>
              <c:strCache>
                <c:ptCount val="7"/>
                <c:pt idx="0">
                  <c:v>5 user and service accounts of the example.local domain</c:v>
                </c:pt>
                <c:pt idx="1">
                  <c:v>Certificate template “AllUsers” of the CA “example.local\CA”</c:v>
                </c:pt>
                <c:pt idx="2">
                  <c:v>Concept for managing the example.local domain</c:v>
                </c:pt>
                <c:pt idx="3">
                  <c:v>Domain example.local</c:v>
                </c:pt>
                <c:pt idx="4">
                  <c:v>WiFi with SSID "ExampleGuests"</c:v>
                </c:pt>
                <c:pt idx="5">
                  <c:v>3 computers in the example.local domain</c:v>
                </c:pt>
                <c:pt idx="6">
                  <c:v>Internal infrastructure</c:v>
                </c:pt>
              </c:strCache>
            </c:strRef>
          </c:cat>
          <c:val>
            <c:numRef>
              <c:f>Assets!$D$3:$D$9</c:f>
              <c:numCache>
                <c:formatCode>General</c:formatCode>
                <c:ptCount val="7"/>
                <c:pt idx="0">
                  <c:v>1</c:v>
                </c:pt>
                <c:pt idx="1">
                  <c:v>1</c:v>
                </c:pt>
                <c:pt idx="2">
                  <c:v>1</c:v>
                </c:pt>
                <c:pt idx="3">
                  <c:v>1</c:v>
                </c:pt>
                <c:pt idx="4">
                  <c:v>1</c:v>
                </c:pt>
                <c:pt idx="5">
                  <c:v>1</c:v>
                </c:pt>
                <c:pt idx="6">
                  <c:v>1</c:v>
                </c:pt>
              </c:numCache>
            </c:numRef>
          </c:val>
          <c:extLst>
            <c:ext xmlns:c16="http://schemas.microsoft.com/office/drawing/2014/chart" uri="{C3380CC4-5D6E-409C-BE32-E72D297353CC}">
              <c16:uniqueId val="{00000000-AA9D-4D2C-8758-824FA9824DB7}"/>
            </c:ext>
          </c:extLst>
        </c:ser>
        <c:dLbls>
          <c:showLegendKey val="0"/>
          <c:showVal val="0"/>
          <c:showCatName val="0"/>
          <c:showSerName val="0"/>
          <c:showPercent val="0"/>
          <c:showBubbleSize val="0"/>
        </c:dLbls>
        <c:gapWidth val="182"/>
        <c:axId val="202717152"/>
        <c:axId val="285081072"/>
      </c:barChart>
      <c:catAx>
        <c:axId val="202717152"/>
        <c:scaling>
          <c:orientation val="minMax"/>
        </c:scaling>
        <c:delete val="0"/>
        <c:axPos val="l"/>
        <c:title>
          <c:tx>
            <c:rich>
              <a:bodyPr rot="-5400000" spcFirstLastPara="1" vertOverflow="ellipsis" vert="horz" wrap="square" anchor="ctr" anchorCtr="1"/>
              <a:lstStyle/>
              <a:p>
                <a:pPr>
                  <a:defRPr sz="1000" b="0" i="0" strike="noStrike" kern="1200" baseline="0">
                    <a:solidFill>
                      <a:schemeClr val="tx1">
                        <a:lumMod val="65000"/>
                        <a:lumOff val="35000"/>
                      </a:schemeClr>
                    </a:solidFill>
                    <a:latin typeface="+mn-lt"/>
                    <a:ea typeface="+mn-ea"/>
                    <a:cs typeface="+mn-cs"/>
                  </a:defRPr>
                </a:pPr>
                <a:r>
                  <a:rPr lang="de-DE"/>
                  <a:t>Affected asset</a:t>
                </a:r>
              </a:p>
            </c:rich>
          </c:tx>
          <c:overlay val="0"/>
          <c:spPr>
            <a:noFill/>
            <a:ln>
              <a:noFill/>
              <a:prstDash val="solid"/>
            </a:ln>
          </c:spPr>
        </c:title>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85081072"/>
        <c:crosses val="autoZero"/>
        <c:auto val="1"/>
        <c:lblAlgn val="ctr"/>
        <c:lblOffset val="100"/>
        <c:noMultiLvlLbl val="0"/>
      </c:catAx>
      <c:valAx>
        <c:axId val="285081072"/>
        <c:scaling>
          <c:orientation val="minMax"/>
        </c:scaling>
        <c:delete val="0"/>
        <c:axPos val="b"/>
        <c:majorGridlines>
          <c:spPr>
            <a:ln w="9525" cap="flat" cmpd="sng" algn="ctr">
              <a:solidFill>
                <a:schemeClr val="tx1">
                  <a:lumMod val="15000"/>
                  <a:lumOff val="85000"/>
                </a:schemeClr>
              </a:solidFill>
              <a:prstDash val="solid"/>
              <a:round/>
            </a:ln>
          </c:spPr>
        </c:majorGridlines>
        <c:title>
          <c:tx>
            <c:rich>
              <a:bodyPr rot="0" spcFirstLastPara="1" vertOverflow="ellipsis" vert="horz" wrap="square" anchor="ctr" anchorCtr="1"/>
              <a:lstStyle/>
              <a:p>
                <a:pPr>
                  <a:defRPr sz="1000" b="0" i="0" strike="noStrike" kern="1200" baseline="0">
                    <a:solidFill>
                      <a:schemeClr val="tx1">
                        <a:lumMod val="65000"/>
                        <a:lumOff val="35000"/>
                      </a:schemeClr>
                    </a:solidFill>
                    <a:latin typeface="+mn-lt"/>
                    <a:ea typeface="+mn-ea"/>
                    <a:cs typeface="+mn-cs"/>
                  </a:defRPr>
                </a:pPr>
                <a:r>
                  <a:rPr lang="de-DE"/>
                  <a:t>Number of Findings</a:t>
                </a:r>
              </a:p>
            </c:rich>
          </c:tx>
          <c:overlay val="0"/>
          <c:spPr>
            <a:noFill/>
            <a:ln>
              <a:noFill/>
              <a:prstDash val="solid"/>
            </a:ln>
          </c:spPr>
        </c:title>
        <c:numFmt formatCode="General"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2717152"/>
        <c:crosses val="autoZero"/>
        <c:crossBetween val="between"/>
        <c:majorUnit val="1"/>
      </c:valAx>
    </c:plotArea>
    <c:plotVisOnly val="1"/>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100853</xdr:colOff>
      <xdr:row>1</xdr:row>
      <xdr:rowOff>1680</xdr:rowOff>
    </xdr:from>
    <xdr:to>
      <xdr:col>9</xdr:col>
      <xdr:colOff>100853</xdr:colOff>
      <xdr:row>14</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89647</xdr:colOff>
      <xdr:row>14</xdr:row>
      <xdr:rowOff>78441</xdr:rowOff>
    </xdr:from>
    <xdr:to>
      <xdr:col>9</xdr:col>
      <xdr:colOff>100854</xdr:colOff>
      <xdr:row>26</xdr:row>
      <xdr:rowOff>44825</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283071</xdr:colOff>
      <xdr:row>10</xdr:row>
      <xdr:rowOff>145677</xdr:rowOff>
    </xdr:from>
    <xdr:to>
      <xdr:col>13</xdr:col>
      <xdr:colOff>100854</xdr:colOff>
      <xdr:row>26</xdr:row>
      <xdr:rowOff>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2943227</xdr:colOff>
      <xdr:row>0</xdr:row>
      <xdr:rowOff>180975</xdr:rowOff>
    </xdr:from>
    <xdr:to>
      <xdr:col>1</xdr:col>
      <xdr:colOff>101600</xdr:colOff>
      <xdr:row>6</xdr:row>
      <xdr:rowOff>1056</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2943227" y="180975"/>
          <a:ext cx="2171698" cy="953556"/>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MindBytes">
      <a:dk1>
        <a:srgbClr val="282832"/>
      </a:dk1>
      <a:lt1>
        <a:sysClr val="window" lastClr="FFFFFF"/>
      </a:lt1>
      <a:dk2>
        <a:srgbClr val="002F4B"/>
      </a:dk2>
      <a:lt2>
        <a:srgbClr val="E7E6E6"/>
      </a:lt2>
      <a:accent1>
        <a:srgbClr val="355B75"/>
      </a:accent1>
      <a:accent2>
        <a:srgbClr val="79C1C3"/>
      </a:accent2>
      <a:accent3>
        <a:srgbClr val="D33F77"/>
      </a:accent3>
      <a:accent4>
        <a:srgbClr val="EFB728"/>
      </a:accent4>
      <a:accent5>
        <a:srgbClr val="65A270"/>
      </a:accent5>
      <a:accent6>
        <a:srgbClr val="663D63"/>
      </a:accent6>
      <a:hlink>
        <a:srgbClr val="355B75"/>
      </a:hlink>
      <a:folHlink>
        <a:srgbClr val="79C1C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mindbytes.de/" TargetMode="External"/><Relationship Id="rId1" Type="http://schemas.openxmlformats.org/officeDocument/2006/relationships/hyperlink" Target="mailto:hallo@mindbytes.de%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K2:N56"/>
  <sheetViews>
    <sheetView tabSelected="1" zoomScale="85" zoomScaleNormal="85" workbookViewId="0"/>
  </sheetViews>
  <sheetFormatPr baseColWidth="10" defaultColWidth="9.140625" defaultRowHeight="15" x14ac:dyDescent="0.25"/>
  <cols>
    <col min="1" max="1" width="11.5703125" customWidth="1"/>
    <col min="10" max="10" width="4.5703125" customWidth="1"/>
    <col min="11" max="11" width="7.140625" customWidth="1"/>
    <col min="12" max="12" width="65" customWidth="1"/>
    <col min="13" max="13" width="18.28515625" customWidth="1"/>
    <col min="14" max="14" width="13.28515625" customWidth="1"/>
  </cols>
  <sheetData>
    <row r="2" spans="11:14" x14ac:dyDescent="0.25">
      <c r="K2" s="9" t="s">
        <v>0</v>
      </c>
      <c r="L2" s="10"/>
      <c r="M2" s="10"/>
      <c r="N2" s="11"/>
    </row>
    <row r="3" spans="11:14" ht="30" customHeight="1" x14ac:dyDescent="0.25">
      <c r="K3" s="22" t="s">
        <v>1</v>
      </c>
      <c r="L3" s="22" t="s">
        <v>2</v>
      </c>
      <c r="M3" s="23" t="s">
        <v>3</v>
      </c>
      <c r="N3" s="22" t="s">
        <v>4</v>
      </c>
    </row>
    <row r="4" spans="11:14" x14ac:dyDescent="0.25">
      <c r="K4" s="20" t="str">
        <f>'Findings-Übersicht'!A3</f>
        <v>FIN-01</v>
      </c>
      <c r="L4" s="20" t="str">
        <f>'Findings-Übersicht'!B3</f>
        <v>Use of easily guessable passwords</v>
      </c>
      <c r="M4" s="24">
        <f>Assets!E$2</f>
        <v>1</v>
      </c>
      <c r="N4" s="20" t="str">
        <f>'Findings-Übersicht'!C3</f>
        <v>9.8 (Critical)</v>
      </c>
    </row>
    <row r="5" spans="11:14" x14ac:dyDescent="0.25">
      <c r="K5" s="21" t="str">
        <f>'Findings-Übersicht'!A4</f>
        <v>FIN-02</v>
      </c>
      <c r="L5" s="21" t="str">
        <f>'Findings-Übersicht'!B4</f>
        <v>Privilege escalation through vulnerable certificate template</v>
      </c>
      <c r="M5" s="25">
        <f>Assets!F$2</f>
        <v>1</v>
      </c>
      <c r="N5" s="21" t="str">
        <f>'Findings-Übersicht'!C4</f>
        <v>8.8 (High)</v>
      </c>
    </row>
    <row r="6" spans="11:14" x14ac:dyDescent="0.25">
      <c r="K6" s="21" t="str">
        <f>'Findings-Übersicht'!A5</f>
        <v>FIN-03</v>
      </c>
      <c r="L6" s="21" t="str">
        <f>'Findings-Übersicht'!B5</f>
        <v>No dedicated environment for administrative activities</v>
      </c>
      <c r="M6" s="25">
        <f>Assets!G$2</f>
        <v>1</v>
      </c>
      <c r="N6" s="21" t="str">
        <f>'Findings-Übersicht'!C5</f>
        <v>7.1 (High)</v>
      </c>
    </row>
    <row r="7" spans="11:14" x14ac:dyDescent="0.25">
      <c r="K7" s="21" t="str">
        <f>'Findings-Übersicht'!A6</f>
        <v>FIN-04</v>
      </c>
      <c r="L7" s="21" t="str">
        <f>'Findings-Übersicht'!B6</f>
        <v>LDAP communication can be manipulated</v>
      </c>
      <c r="M7" s="25">
        <f>Assets!H$2</f>
        <v>1</v>
      </c>
      <c r="N7" s="21" t="str">
        <f>'Findings-Übersicht'!C6</f>
        <v>6.5 (Medium)</v>
      </c>
    </row>
    <row r="8" spans="11:14" x14ac:dyDescent="0.25">
      <c r="K8" s="21" t="str">
        <f>'Findings-Übersicht'!A7</f>
        <v>FIN-05</v>
      </c>
      <c r="L8" s="21" t="str">
        <f>'Findings-Übersicht'!B7</f>
        <v>Internal infrastructure accessible from guest WiFi</v>
      </c>
      <c r="M8" s="25">
        <f>Assets!I$2</f>
        <v>1</v>
      </c>
      <c r="N8" s="21" t="str">
        <f>'Findings-Übersicht'!C7</f>
        <v>6.4 (Medium)</v>
      </c>
    </row>
    <row r="9" spans="11:14" x14ac:dyDescent="0.25">
      <c r="K9" s="21" t="str">
        <f>'Findings-Übersicht'!A8</f>
        <v>FIN-06</v>
      </c>
      <c r="L9" s="21" t="str">
        <f>'Findings-Übersicht'!B8</f>
        <v>Inconsistent use of LAPS</v>
      </c>
      <c r="M9" s="25">
        <f>Assets!J$2</f>
        <v>1</v>
      </c>
      <c r="N9" s="21" t="str">
        <f>'Findings-Übersicht'!C8</f>
        <v>5.4 (Medium)</v>
      </c>
    </row>
    <row r="10" spans="11:14" x14ac:dyDescent="0.25">
      <c r="K10" s="31" t="str">
        <f>'Findings-Übersicht'!A9</f>
        <v>FIN-07</v>
      </c>
      <c r="L10" s="31" t="str">
        <f>'Findings-Übersicht'!B9</f>
        <v>No detection of security-relevant events</v>
      </c>
      <c r="M10" s="32">
        <f>Assets!K$2</f>
        <v>1</v>
      </c>
      <c r="N10" s="31" t="str">
        <f>'Findings-Übersicht'!C9</f>
        <v>0.0 (Info)</v>
      </c>
    </row>
    <row r="55" spans="12:12" x14ac:dyDescent="0.25">
      <c r="L55" t="s">
        <v>5</v>
      </c>
    </row>
    <row r="56" spans="12:12" ht="75" customHeight="1" x14ac:dyDescent="0.25">
      <c r="L56" s="26" t="s">
        <v>6</v>
      </c>
    </row>
  </sheetData>
  <conditionalFormatting sqref="N4:N28">
    <cfRule type="containsText" dxfId="4" priority="1" operator="containsText" text="Info">
      <formula>NOT(ISERROR(SEARCH("Info",N4)))</formula>
    </cfRule>
    <cfRule type="containsText" dxfId="3" priority="2" operator="containsText" text="Low">
      <formula>NOT(ISERROR(SEARCH("Low",N4)))</formula>
    </cfRule>
    <cfRule type="containsText" dxfId="2" priority="3" operator="containsText" text="Medium">
      <formula>NOT(ISERROR(SEARCH("Medium",N4)))</formula>
    </cfRule>
    <cfRule type="containsText" dxfId="1" priority="4" operator="containsText" text="High">
      <formula>NOT(ISERROR(SEARCH("High",N4)))</formula>
    </cfRule>
    <cfRule type="containsText" dxfId="0" priority="5" operator="containsText" text="Critical">
      <formula>NOT(ISERROR(SEARCH("Critical",N4)))</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
  <sheetViews>
    <sheetView zoomScale="85" zoomScaleNormal="85" workbookViewId="0">
      <pane xSplit="1" ySplit="2" topLeftCell="B3" activePane="bottomRight" state="frozen"/>
      <selection pane="topRight" activeCell="B1" sqref="B1"/>
      <selection pane="bottomLeft" activeCell="A3" sqref="A3"/>
      <selection pane="bottomRight" activeCell="A2" sqref="A2"/>
    </sheetView>
  </sheetViews>
  <sheetFormatPr baseColWidth="10" defaultColWidth="9.140625" defaultRowHeight="15" x14ac:dyDescent="0.25"/>
  <cols>
    <col min="1" max="1" width="7.28515625" customWidth="1"/>
    <col min="2" max="2" width="57.140625" style="44" customWidth="1"/>
    <col min="3" max="3" width="12.140625" style="41" customWidth="1"/>
    <col min="4" max="4" width="11.85546875" customWidth="1"/>
    <col min="5" max="5" width="14.140625" customWidth="1"/>
    <col min="6" max="6" width="56.7109375" customWidth="1"/>
    <col min="7" max="7" width="16.28515625" customWidth="1"/>
    <col min="8" max="8" width="12.42578125" customWidth="1"/>
    <col min="9" max="9" width="16.7109375" customWidth="1"/>
    <col min="10" max="10" width="11" customWidth="1"/>
    <col min="11" max="11" width="12.28515625" style="28" customWidth="1"/>
    <col min="12" max="12" width="18.7109375" customWidth="1"/>
    <col min="13" max="13" width="15" customWidth="1"/>
    <col min="14" max="14" width="14" customWidth="1"/>
    <col min="15" max="15" width="17" customWidth="1"/>
    <col min="16" max="16" width="17.5703125" customWidth="1"/>
    <col min="17" max="17" width="23.28515625" customWidth="1"/>
  </cols>
  <sheetData>
    <row r="1" spans="1:17" s="13" customFormat="1" x14ac:dyDescent="0.25">
      <c r="A1" s="12"/>
      <c r="B1" s="42"/>
      <c r="C1" s="36" t="s">
        <v>7</v>
      </c>
      <c r="D1" s="37"/>
      <c r="E1" s="37"/>
      <c r="F1" s="37"/>
      <c r="G1" s="37"/>
      <c r="H1" s="37"/>
      <c r="I1" s="37"/>
      <c r="J1" s="38"/>
      <c r="K1" s="39" t="s">
        <v>8</v>
      </c>
      <c r="L1" s="40"/>
      <c r="M1" s="40"/>
      <c r="N1" s="40"/>
      <c r="O1" s="40"/>
      <c r="P1" s="40"/>
      <c r="Q1" s="40"/>
    </row>
    <row r="2" spans="1:17" s="6" customFormat="1" ht="29.25" customHeight="1" x14ac:dyDescent="0.25">
      <c r="A2" s="7" t="s">
        <v>1</v>
      </c>
      <c r="B2" s="15" t="s">
        <v>2</v>
      </c>
      <c r="C2" s="7" t="s">
        <v>9</v>
      </c>
      <c r="D2" s="7" t="s">
        <v>10</v>
      </c>
      <c r="E2" s="7" t="s">
        <v>11</v>
      </c>
      <c r="F2" s="7" t="s">
        <v>12</v>
      </c>
      <c r="G2" s="14" t="s">
        <v>13</v>
      </c>
      <c r="H2" s="14" t="s">
        <v>14</v>
      </c>
      <c r="I2" s="14" t="s">
        <v>15</v>
      </c>
      <c r="J2" s="14" t="s">
        <v>16</v>
      </c>
      <c r="K2" s="27" t="s">
        <v>14</v>
      </c>
      <c r="L2" s="7" t="s">
        <v>17</v>
      </c>
      <c r="M2" s="7" t="s">
        <v>16</v>
      </c>
      <c r="N2" s="7" t="s">
        <v>18</v>
      </c>
      <c r="O2" s="7" t="s">
        <v>19</v>
      </c>
      <c r="P2" s="7" t="s">
        <v>20</v>
      </c>
      <c r="Q2" s="15" t="s">
        <v>21</v>
      </c>
    </row>
    <row r="3" spans="1:17" ht="60" x14ac:dyDescent="0.25">
      <c r="A3" s="33" t="s">
        <v>22</v>
      </c>
      <c r="B3" s="43" t="s">
        <v>23</v>
      </c>
      <c r="C3" s="33" t="str">
        <f>HYPERLINK("https://www.first.org/cvss/calculator/3.1#CVSS:3.1/AV:N/AC:L/PR:N/UI:N/S:U/C:H/I:H/A:H","9.8 (Critical)")</f>
        <v>9.8 (Critical)</v>
      </c>
      <c r="D3" s="33">
        <v>5</v>
      </c>
      <c r="E3" s="33">
        <v>5</v>
      </c>
      <c r="F3" s="33" t="s">
        <v>24</v>
      </c>
      <c r="G3" s="33" t="s">
        <v>25</v>
      </c>
      <c r="H3" s="33" t="s">
        <v>26</v>
      </c>
      <c r="I3" s="33" t="s">
        <v>27</v>
      </c>
      <c r="J3" s="33" t="s">
        <v>28</v>
      </c>
    </row>
    <row r="4" spans="1:17" ht="45" x14ac:dyDescent="0.25">
      <c r="A4" s="33" t="s">
        <v>29</v>
      </c>
      <c r="B4" s="43" t="s">
        <v>30</v>
      </c>
      <c r="C4" s="33" t="str">
        <f>HYPERLINK("https://www.first.org/cvss/calculator/3.1#CVSS:3.1/AV:N/AC:L/PR:L/UI:N/S:U/C:H/I:H/A:H","8.8 (High)")</f>
        <v>8.8 (High)</v>
      </c>
      <c r="D4" s="33">
        <v>5</v>
      </c>
      <c r="E4" s="33">
        <v>4</v>
      </c>
      <c r="F4" s="33" t="s">
        <v>31</v>
      </c>
      <c r="G4" s="33" t="s">
        <v>32</v>
      </c>
      <c r="H4" s="33" t="s">
        <v>26</v>
      </c>
      <c r="I4" s="33" t="s">
        <v>33</v>
      </c>
      <c r="J4" s="33" t="s">
        <v>28</v>
      </c>
    </row>
    <row r="5" spans="1:17" ht="90" x14ac:dyDescent="0.25">
      <c r="A5" s="33" t="s">
        <v>34</v>
      </c>
      <c r="B5" s="43" t="s">
        <v>35</v>
      </c>
      <c r="C5" s="33" t="str">
        <f>HYPERLINK("https://www.first.org/cvss/calculator/3.1#CVSS:3.1/AV:N/AC:H/PR:L/UI:N/S:C/C:L/I:H/A:N","7.1 (High)")</f>
        <v>7.1 (High)</v>
      </c>
      <c r="D5" s="33">
        <v>4</v>
      </c>
      <c r="E5" s="33">
        <v>2</v>
      </c>
      <c r="F5" s="33" t="s">
        <v>36</v>
      </c>
      <c r="G5" s="33" t="s">
        <v>37</v>
      </c>
      <c r="H5" s="33" t="s">
        <v>38</v>
      </c>
      <c r="I5" s="33" t="s">
        <v>39</v>
      </c>
      <c r="J5" s="33" t="s">
        <v>40</v>
      </c>
    </row>
    <row r="6" spans="1:17" ht="75" x14ac:dyDescent="0.25">
      <c r="A6" s="33" t="s">
        <v>41</v>
      </c>
      <c r="B6" s="43" t="s">
        <v>42</v>
      </c>
      <c r="C6" s="33" t="str">
        <f>HYPERLINK("https://www.first.org/cvss/calculator/3.1#CVSS:3.1/AV:N/AC:L/PR:L/UI:N/S:U/C:N/I:H/A:N","6.5 (Medium)")</f>
        <v>6.5 (Medium)</v>
      </c>
      <c r="D6" s="33">
        <v>3</v>
      </c>
      <c r="E6" s="33">
        <v>4</v>
      </c>
      <c r="F6" s="33" t="s">
        <v>43</v>
      </c>
      <c r="G6" s="33" t="s">
        <v>25</v>
      </c>
      <c r="H6" s="33" t="s">
        <v>26</v>
      </c>
      <c r="I6" s="33" t="s">
        <v>27</v>
      </c>
      <c r="J6" s="33" t="s">
        <v>28</v>
      </c>
    </row>
    <row r="7" spans="1:17" ht="45" x14ac:dyDescent="0.25">
      <c r="A7" s="33" t="s">
        <v>44</v>
      </c>
      <c r="B7" s="43" t="s">
        <v>45</v>
      </c>
      <c r="C7" s="33" t="str">
        <f>HYPERLINK("https://www.first.org/cvss/calculator/3.1#CVSS:3.1/AV:N/AC:L/PR:L/UI:N/S:C/C:L/I:L/A:N","6.4 (Medium)")</f>
        <v>6.4 (Medium)</v>
      </c>
      <c r="D7" s="33">
        <v>2</v>
      </c>
      <c r="E7" s="33">
        <v>4</v>
      </c>
      <c r="F7" s="33" t="s">
        <v>46</v>
      </c>
      <c r="G7" s="33" t="s">
        <v>32</v>
      </c>
      <c r="H7" s="33" t="s">
        <v>26</v>
      </c>
      <c r="I7" s="33" t="s">
        <v>33</v>
      </c>
      <c r="J7" s="33" t="s">
        <v>28</v>
      </c>
    </row>
    <row r="8" spans="1:17" ht="90" x14ac:dyDescent="0.25">
      <c r="A8" s="33" t="s">
        <v>47</v>
      </c>
      <c r="B8" s="43" t="s">
        <v>48</v>
      </c>
      <c r="C8" s="33" t="str">
        <f>HYPERLINK("https://www.first.org/cvss/calculator/3.1#CVSS:3.1/AV:N/AC:L/PR:L/UI:N/S:U/C:L/I:L/A:N","5.4 (Medium)")</f>
        <v>5.4 (Medium)</v>
      </c>
      <c r="D8" s="33">
        <v>2</v>
      </c>
      <c r="E8" s="33">
        <v>4</v>
      </c>
      <c r="F8" s="33" t="s">
        <v>49</v>
      </c>
      <c r="G8" s="33" t="s">
        <v>32</v>
      </c>
      <c r="H8" s="33" t="s">
        <v>26</v>
      </c>
      <c r="I8" s="33" t="s">
        <v>33</v>
      </c>
      <c r="J8" s="33" t="s">
        <v>28</v>
      </c>
    </row>
    <row r="9" spans="1:17" ht="90" x14ac:dyDescent="0.25">
      <c r="A9" s="33" t="s">
        <v>50</v>
      </c>
      <c r="B9" s="43" t="s">
        <v>51</v>
      </c>
      <c r="C9" s="33" t="str">
        <f>HYPERLINK("https://www.first.org/cvss/calculator/3.1#CVSS:3.1/AV:N/AC:H/PR:L/UI:N/S:U/C:N/I:N/A:N","0.0 (Info)")</f>
        <v>0.0 (Info)</v>
      </c>
      <c r="D9" s="33">
        <v>0</v>
      </c>
      <c r="E9" s="33">
        <v>0</v>
      </c>
      <c r="F9" s="33" t="s">
        <v>52</v>
      </c>
      <c r="G9" s="33" t="s">
        <v>37</v>
      </c>
      <c r="H9" s="33" t="s">
        <v>38</v>
      </c>
      <c r="I9" s="33" t="s">
        <v>39</v>
      </c>
      <c r="J9" s="33" t="s">
        <v>40</v>
      </c>
    </row>
  </sheetData>
  <autoFilter ref="A2:Q2" xr:uid="{00000000-0009-0000-0000-000001000000}"/>
  <mergeCells count="2">
    <mergeCell ref="C1:J1"/>
    <mergeCell ref="K1:Q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
  <sheetViews>
    <sheetView zoomScale="115" zoomScaleNormal="115" workbookViewId="0">
      <pane xSplit="4" ySplit="2" topLeftCell="E3" activePane="bottomRight" state="frozen"/>
      <selection pane="topRight" activeCell="E1" sqref="E1"/>
      <selection pane="bottomLeft" activeCell="A3" sqref="A3"/>
      <selection pane="bottomRight" activeCell="A3" sqref="A3"/>
    </sheetView>
  </sheetViews>
  <sheetFormatPr baseColWidth="10" defaultColWidth="9.140625" defaultRowHeight="15" x14ac:dyDescent="0.25"/>
  <cols>
    <col min="1" max="1" width="19.42578125" customWidth="1"/>
    <col min="2" max="2" width="25" customWidth="1"/>
    <col min="3" max="3" width="13.85546875" customWidth="1"/>
    <col min="4" max="4" width="14.85546875" style="8" customWidth="1"/>
    <col min="5" max="5" width="9.140625" style="19" customWidth="1"/>
    <col min="6" max="16384" width="9.140625" style="19"/>
  </cols>
  <sheetData>
    <row r="1" spans="1:11" s="12" customFormat="1" x14ac:dyDescent="0.25">
      <c r="A1" s="12" t="s">
        <v>53</v>
      </c>
      <c r="B1" s="12" t="s">
        <v>54</v>
      </c>
      <c r="C1" s="12" t="s">
        <v>55</v>
      </c>
      <c r="D1" s="12" t="s">
        <v>56</v>
      </c>
      <c r="E1" s="12" t="s">
        <v>22</v>
      </c>
      <c r="F1" s="12" t="s">
        <v>29</v>
      </c>
      <c r="G1" s="12" t="s">
        <v>34</v>
      </c>
      <c r="H1" s="12" t="s">
        <v>41</v>
      </c>
      <c r="I1" s="12" t="s">
        <v>44</v>
      </c>
      <c r="J1" s="12" t="s">
        <v>47</v>
      </c>
      <c r="K1" s="12" t="s">
        <v>50</v>
      </c>
    </row>
    <row r="2" spans="1:11" s="16" customFormat="1" ht="16.5" customHeight="1" x14ac:dyDescent="0.25">
      <c r="D2" s="17" t="s">
        <v>57</v>
      </c>
      <c r="E2" s="18">
        <f t="shared" ref="E2:K2" si="0">COUNTIF(E3:E87,"x")</f>
        <v>1</v>
      </c>
      <c r="F2" s="18">
        <f t="shared" si="0"/>
        <v>1</v>
      </c>
      <c r="G2" s="18">
        <f t="shared" si="0"/>
        <v>1</v>
      </c>
      <c r="H2" s="18">
        <f t="shared" si="0"/>
        <v>1</v>
      </c>
      <c r="I2" s="18">
        <f t="shared" si="0"/>
        <v>1</v>
      </c>
      <c r="J2" s="18">
        <f t="shared" si="0"/>
        <v>1</v>
      </c>
      <c r="K2" s="18">
        <f t="shared" si="0"/>
        <v>1</v>
      </c>
    </row>
    <row r="3" spans="1:11" ht="45" x14ac:dyDescent="0.25">
      <c r="A3" s="33" t="s">
        <v>74</v>
      </c>
      <c r="B3" s="33" t="s">
        <v>58</v>
      </c>
      <c r="C3" s="33"/>
      <c r="D3" s="34">
        <f t="shared" ref="D3:D9" si="1">COUNTIF(E3:ZZ3,"x")</f>
        <v>1</v>
      </c>
      <c r="E3" s="35" t="s">
        <v>59</v>
      </c>
      <c r="F3" s="35"/>
      <c r="G3" s="35"/>
      <c r="H3" s="35"/>
      <c r="I3" s="35"/>
      <c r="J3" s="35"/>
      <c r="K3" s="35"/>
    </row>
    <row r="4" spans="1:11" ht="45" x14ac:dyDescent="0.25">
      <c r="A4" s="33" t="s">
        <v>99</v>
      </c>
      <c r="B4" s="33" t="s">
        <v>60</v>
      </c>
      <c r="C4" s="33"/>
      <c r="D4" s="34">
        <f t="shared" si="1"/>
        <v>1</v>
      </c>
      <c r="E4" s="35"/>
      <c r="F4" s="35" t="s">
        <v>59</v>
      </c>
      <c r="G4" s="35"/>
      <c r="H4" s="35"/>
      <c r="I4" s="35"/>
      <c r="J4" s="35"/>
      <c r="K4" s="35"/>
    </row>
    <row r="5" spans="1:11" ht="30" x14ac:dyDescent="0.25">
      <c r="A5" s="33" t="s">
        <v>79</v>
      </c>
      <c r="B5" s="33" t="s">
        <v>61</v>
      </c>
      <c r="C5" s="33"/>
      <c r="D5" s="34">
        <f t="shared" si="1"/>
        <v>1</v>
      </c>
      <c r="E5" s="35"/>
      <c r="F5" s="35"/>
      <c r="G5" s="35" t="s">
        <v>59</v>
      </c>
      <c r="H5" s="35"/>
      <c r="I5" s="35"/>
      <c r="J5" s="35"/>
      <c r="K5" s="35"/>
    </row>
    <row r="6" spans="1:11" x14ac:dyDescent="0.25">
      <c r="A6" s="33" t="s">
        <v>79</v>
      </c>
      <c r="B6" s="33" t="s">
        <v>62</v>
      </c>
      <c r="C6" s="33"/>
      <c r="D6" s="34">
        <f t="shared" si="1"/>
        <v>1</v>
      </c>
      <c r="E6" s="35"/>
      <c r="F6" s="35"/>
      <c r="G6" s="35"/>
      <c r="H6" s="35" t="s">
        <v>59</v>
      </c>
      <c r="I6" s="35"/>
      <c r="J6" s="35"/>
      <c r="K6" s="35"/>
    </row>
    <row r="7" spans="1:11" ht="30" x14ac:dyDescent="0.25">
      <c r="A7" s="33" t="s">
        <v>98</v>
      </c>
      <c r="B7" s="33" t="s">
        <v>63</v>
      </c>
      <c r="C7" s="33"/>
      <c r="D7" s="34">
        <f t="shared" si="1"/>
        <v>1</v>
      </c>
      <c r="E7" s="35"/>
      <c r="F7" s="35"/>
      <c r="G7" s="35"/>
      <c r="H7" s="35"/>
      <c r="I7" s="35" t="s">
        <v>59</v>
      </c>
      <c r="J7" s="35"/>
      <c r="K7" s="35"/>
    </row>
    <row r="8" spans="1:11" ht="30" x14ac:dyDescent="0.25">
      <c r="A8" s="33" t="s">
        <v>70</v>
      </c>
      <c r="B8" s="33" t="s">
        <v>64</v>
      </c>
      <c r="C8" s="33"/>
      <c r="D8" s="34">
        <f t="shared" si="1"/>
        <v>1</v>
      </c>
      <c r="E8" s="35"/>
      <c r="F8" s="35"/>
      <c r="G8" s="35"/>
      <c r="H8" s="35"/>
      <c r="I8" s="35"/>
      <c r="J8" s="35" t="s">
        <v>59</v>
      </c>
      <c r="K8" s="35"/>
    </row>
    <row r="9" spans="1:11" x14ac:dyDescent="0.25">
      <c r="A9" s="33" t="s">
        <v>83</v>
      </c>
      <c r="B9" s="33" t="s">
        <v>65</v>
      </c>
      <c r="C9" s="33"/>
      <c r="D9" s="34">
        <f t="shared" si="1"/>
        <v>1</v>
      </c>
      <c r="E9" s="35"/>
      <c r="F9" s="35"/>
      <c r="G9" s="35"/>
      <c r="H9" s="35"/>
      <c r="I9" s="35"/>
      <c r="J9" s="35"/>
      <c r="K9" s="35" t="s">
        <v>59</v>
      </c>
    </row>
  </sheetData>
  <autoFilter ref="A1:AC1"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
  <sheetViews>
    <sheetView workbookViewId="0">
      <selection activeCell="F15" sqref="F15"/>
    </sheetView>
  </sheetViews>
  <sheetFormatPr baseColWidth="10" defaultColWidth="9.140625" defaultRowHeight="15" x14ac:dyDescent="0.25"/>
  <cols>
    <col min="1" max="1" width="29.28515625" style="1" customWidth="1"/>
    <col min="2" max="2" width="18.28515625" style="1" customWidth="1"/>
    <col min="3" max="3" width="12.85546875" style="1" customWidth="1"/>
    <col min="4" max="4" width="17" style="1" customWidth="1"/>
    <col min="5" max="5" width="16.5703125" style="1" customWidth="1"/>
    <col min="6" max="6" width="29" style="1" customWidth="1"/>
    <col min="7" max="7" width="19.28515625" style="1" customWidth="1"/>
    <col min="8" max="8" width="9.140625" style="1" customWidth="1"/>
    <col min="9" max="16384" width="9.140625" style="1"/>
  </cols>
  <sheetData>
    <row r="1" spans="1:7" s="3" customFormat="1" x14ac:dyDescent="0.25">
      <c r="A1" s="3" t="s">
        <v>66</v>
      </c>
      <c r="B1" s="3" t="s">
        <v>19</v>
      </c>
      <c r="C1" s="3" t="s">
        <v>14</v>
      </c>
      <c r="D1" s="3" t="s">
        <v>15</v>
      </c>
      <c r="E1" s="3" t="s">
        <v>16</v>
      </c>
      <c r="F1" s="3" t="s">
        <v>67</v>
      </c>
      <c r="G1" s="3" t="s">
        <v>53</v>
      </c>
    </row>
    <row r="2" spans="1:7" x14ac:dyDescent="0.25">
      <c r="A2" s="29" t="s">
        <v>68</v>
      </c>
      <c r="B2" s="29" t="s">
        <v>69</v>
      </c>
      <c r="C2" s="29" t="s">
        <v>26</v>
      </c>
      <c r="D2" s="29" t="s">
        <v>33</v>
      </c>
      <c r="E2" s="29" t="s">
        <v>28</v>
      </c>
      <c r="F2" s="1">
        <v>0</v>
      </c>
      <c r="G2" s="1" t="s">
        <v>70</v>
      </c>
    </row>
    <row r="3" spans="1:7" x14ac:dyDescent="0.25">
      <c r="A3" s="29" t="s">
        <v>71</v>
      </c>
      <c r="B3" s="29" t="s">
        <v>72</v>
      </c>
      <c r="C3" s="29" t="s">
        <v>38</v>
      </c>
      <c r="D3" s="29" t="s">
        <v>27</v>
      </c>
      <c r="E3" s="29" t="s">
        <v>73</v>
      </c>
      <c r="F3" s="1">
        <v>1</v>
      </c>
      <c r="G3" s="29" t="s">
        <v>74</v>
      </c>
    </row>
    <row r="4" spans="1:7" x14ac:dyDescent="0.25">
      <c r="A4" s="29" t="s">
        <v>75</v>
      </c>
      <c r="B4" s="29" t="s">
        <v>76</v>
      </c>
      <c r="C4" s="29" t="s">
        <v>77</v>
      </c>
      <c r="D4" s="29" t="s">
        <v>39</v>
      </c>
      <c r="E4" s="29" t="s">
        <v>78</v>
      </c>
      <c r="F4" s="1">
        <v>2</v>
      </c>
      <c r="G4" s="29" t="s">
        <v>79</v>
      </c>
    </row>
    <row r="5" spans="1:7" x14ac:dyDescent="0.25">
      <c r="A5" s="29" t="s">
        <v>80</v>
      </c>
      <c r="B5" s="29" t="s">
        <v>81</v>
      </c>
      <c r="E5" s="29" t="s">
        <v>82</v>
      </c>
      <c r="F5" s="1">
        <v>3</v>
      </c>
      <c r="G5" s="29" t="s">
        <v>83</v>
      </c>
    </row>
    <row r="6" spans="1:7" x14ac:dyDescent="0.25">
      <c r="A6" s="29" t="s">
        <v>84</v>
      </c>
      <c r="F6" s="1">
        <v>4</v>
      </c>
      <c r="G6" s="29" t="s">
        <v>85</v>
      </c>
    </row>
    <row r="7" spans="1:7" x14ac:dyDescent="0.25">
      <c r="A7" s="29" t="s">
        <v>86</v>
      </c>
      <c r="F7" s="1">
        <v>5</v>
      </c>
    </row>
    <row r="8" spans="1:7" x14ac:dyDescent="0.25">
      <c r="A8" s="1" t="s">
        <v>87</v>
      </c>
    </row>
    <row r="9" spans="1:7" x14ac:dyDescent="0.25">
      <c r="A9" s="29"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1"/>
  <sheetViews>
    <sheetView workbookViewId="0">
      <selection activeCell="A8" sqref="A8"/>
    </sheetView>
  </sheetViews>
  <sheetFormatPr baseColWidth="10" defaultColWidth="75.140625" defaultRowHeight="15" x14ac:dyDescent="0.25"/>
  <cols>
    <col min="1" max="1" width="75.140625" style="1" customWidth="1"/>
    <col min="2" max="16384" width="75.140625" style="1"/>
  </cols>
  <sheetData>
    <row r="1" spans="1:1" x14ac:dyDescent="0.25">
      <c r="A1" s="2" t="s">
        <v>89</v>
      </c>
    </row>
    <row r="2" spans="1:1" x14ac:dyDescent="0.25">
      <c r="A2" s="4" t="s">
        <v>90</v>
      </c>
    </row>
    <row r="3" spans="1:1" x14ac:dyDescent="0.25">
      <c r="A3" s="4" t="s">
        <v>91</v>
      </c>
    </row>
    <row r="4" spans="1:1" x14ac:dyDescent="0.25">
      <c r="A4" s="4" t="s">
        <v>92</v>
      </c>
    </row>
    <row r="5" spans="1:1" x14ac:dyDescent="0.25">
      <c r="A5" s="4"/>
    </row>
    <row r="6" spans="1:1" x14ac:dyDescent="0.25">
      <c r="A6" s="4" t="s">
        <v>93</v>
      </c>
    </row>
    <row r="7" spans="1:1" x14ac:dyDescent="0.25">
      <c r="A7" s="30" t="s">
        <v>94</v>
      </c>
    </row>
    <row r="8" spans="1:1" x14ac:dyDescent="0.25">
      <c r="A8" s="30" t="s">
        <v>95</v>
      </c>
    </row>
    <row r="9" spans="1:1" x14ac:dyDescent="0.25">
      <c r="A9" s="4"/>
    </row>
    <row r="10" spans="1:1" x14ac:dyDescent="0.25">
      <c r="A10" s="4" t="s">
        <v>96</v>
      </c>
    </row>
    <row r="11" spans="1:1" x14ac:dyDescent="0.25">
      <c r="A11" s="5" t="s">
        <v>97</v>
      </c>
    </row>
  </sheetData>
  <hyperlinks>
    <hyperlink ref="A7" r:id="rId1" xr:uid="{00000000-0004-0000-0400-000000000000}"/>
    <hyperlink ref="A8" r:id="rId2" xr:uid="{00000000-0004-0000-0400-000001000000}"/>
  </hyperlinks>
  <pageMargins left="0.7" right="0.7" top="0.75" bottom="0.75" header="0.3" footer="0.3"/>
  <pageSetup paperSize="9" orientation="portrait" horizontalDpi="0" verticalDpi="0"/>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Grafiken</vt:lpstr>
      <vt:lpstr>Findings-Übersicht</vt:lpstr>
      <vt:lpstr>Assets</vt:lpstr>
      <vt:lpstr>Dropdowns</vt:lpstr>
      <vt:lpstr>Impressum</vt:lpstr>
      <vt:lpstr>'Findings-Übersicht'!_Hlk147397582</vt:lpstr>
      <vt:lpstr>'Findings-Übersicht'!_Hlk147409654</vt:lpstr>
      <vt:lpstr>'Findings-Übersicht'!_Hlk147409684</vt:lpstr>
      <vt:lpstr>'Findings-Übersicht'!_Hlk147409698</vt:lpstr>
      <vt:lpstr>'Findings-Übersicht'!_Hlk147409741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 Wagner</dc:creator>
  <cp:lastModifiedBy>Simon Holl</cp:lastModifiedBy>
  <dcterms:created xsi:type="dcterms:W3CDTF">2023-08-22T15:40:01Z</dcterms:created>
  <dcterms:modified xsi:type="dcterms:W3CDTF">2026-09-10T12:48:19Z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0x0101008E1648AC29B4594689259F56E123422F</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